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3385" windowHeight="12120" activeTab="2"/>
  </bookViews>
  <sheets>
    <sheet name="2022" sheetId="1" r:id="rId1"/>
    <sheet name="2024" sheetId="2" r:id="rId2"/>
    <sheet name="2026" sheetId="3" r:id="rId3"/>
  </sheets>
  <calcPr calcId="145621"/>
</workbook>
</file>

<file path=xl/calcChain.xml><?xml version="1.0" encoding="utf-8"?>
<calcChain xmlns="http://schemas.openxmlformats.org/spreadsheetml/2006/main">
  <c r="E11" i="3" l="1"/>
  <c r="F15" i="3" l="1"/>
  <c r="F8" i="3" l="1"/>
  <c r="F7" i="3"/>
  <c r="F9" i="3" s="1"/>
  <c r="E6" i="2" l="1"/>
  <c r="E7" i="2"/>
  <c r="E9" i="2" l="1"/>
  <c r="E8" i="2"/>
  <c r="E10" i="2" l="1"/>
  <c r="D20" i="2" s="1"/>
  <c r="E20" i="1"/>
  <c r="F11" i="1"/>
</calcChain>
</file>

<file path=xl/sharedStrings.xml><?xml version="1.0" encoding="utf-8"?>
<sst xmlns="http://schemas.openxmlformats.org/spreadsheetml/2006/main" count="76" uniqueCount="56">
  <si>
    <t>商品名</t>
  </si>
  <si>
    <t>注文サイズ</t>
  </si>
  <si>
    <t>価格（円）</t>
    <rPh sb="3" eb="4">
      <t>エン</t>
    </rPh>
    <phoneticPr fontId="3"/>
  </si>
  <si>
    <t>①</t>
  </si>
  <si>
    <t>シークエンサー用ランニングバッファー</t>
  </si>
  <si>
    <t>500ml</t>
  </si>
  <si>
    <t>②</t>
  </si>
  <si>
    <t>7ml</t>
  </si>
  <si>
    <t>③</t>
  </si>
  <si>
    <t>HiDi Formamide</t>
  </si>
  <si>
    <t>25ml</t>
  </si>
  <si>
    <t>④</t>
  </si>
  <si>
    <t>⑤</t>
  </si>
  <si>
    <t>1000ml</t>
    <phoneticPr fontId="3"/>
  </si>
  <si>
    <t>3130 Pwr POP7　エムエステクノ</t>
    <phoneticPr fontId="3"/>
  </si>
  <si>
    <t>備考</t>
    <rPh sb="0" eb="2">
      <t>ビコウ</t>
    </rPh>
    <phoneticPr fontId="3"/>
  </si>
  <si>
    <t>Distilled Water 　gibco</t>
    <phoneticPr fontId="3"/>
  </si>
  <si>
    <t>⑦</t>
    <phoneticPr fontId="3"/>
  </si>
  <si>
    <t>SeqStudio カートリッジ</t>
    <phoneticPr fontId="3"/>
  </si>
  <si>
    <t>SeqStudioバッファーコンテナ</t>
    <phoneticPr fontId="3"/>
  </si>
  <si>
    <t>3本</t>
    <rPh sb="1" eb="2">
      <t>ホン</t>
    </rPh>
    <phoneticPr fontId="3"/>
  </si>
  <si>
    <t>2個</t>
    <rPh sb="1" eb="2">
      <t>コ</t>
    </rPh>
    <phoneticPr fontId="3"/>
  </si>
  <si>
    <t>キャピラリ洗浄剤　ADS Reseneration Kit</t>
    <rPh sb="5" eb="8">
      <t>センジョウザイ</t>
    </rPh>
    <phoneticPr fontId="3"/>
  </si>
  <si>
    <t>⑥</t>
    <phoneticPr fontId="3"/>
  </si>
  <si>
    <t>96well プレート</t>
    <phoneticPr fontId="3"/>
  </si>
  <si>
    <t>8連チューブ</t>
    <rPh sb="1" eb="2">
      <t>レン</t>
    </rPh>
    <phoneticPr fontId="3"/>
  </si>
  <si>
    <t>チップ</t>
    <phoneticPr fontId="3"/>
  </si>
  <si>
    <t>R5年1月～12月　サンプル数　（件）</t>
    <rPh sb="2" eb="3">
      <t>ネン</t>
    </rPh>
    <rPh sb="4" eb="5">
      <t>ガツ</t>
    </rPh>
    <rPh sb="8" eb="9">
      <t>ガツ</t>
    </rPh>
    <rPh sb="14" eb="15">
      <t>スウ</t>
    </rPh>
    <rPh sb="17" eb="18">
      <t>ケン</t>
    </rPh>
    <phoneticPr fontId="3"/>
  </si>
  <si>
    <t>その他　消耗品　</t>
    <rPh sb="2" eb="3">
      <t>タ</t>
    </rPh>
    <rPh sb="4" eb="7">
      <t>ショウモウヒン</t>
    </rPh>
    <phoneticPr fontId="3"/>
  </si>
  <si>
    <t>試薬合計金額</t>
    <rPh sb="0" eb="2">
      <t>シヤク</t>
    </rPh>
    <rPh sb="2" eb="4">
      <t>ゴウケイ</t>
    </rPh>
    <rPh sb="4" eb="6">
      <t>キンガク</t>
    </rPh>
    <phoneticPr fontId="3"/>
  </si>
  <si>
    <t>3130キャピラリ</t>
    <phoneticPr fontId="3"/>
  </si>
  <si>
    <t>1サンプル当たりの金額(調整金額）</t>
    <rPh sb="5" eb="6">
      <t>ア</t>
    </rPh>
    <rPh sb="9" eb="11">
      <t>キンガク</t>
    </rPh>
    <rPh sb="12" eb="14">
      <t>チョウセイ</t>
    </rPh>
    <rPh sb="14" eb="16">
      <t>キンガク</t>
    </rPh>
    <phoneticPr fontId="3"/>
  </si>
  <si>
    <r>
      <t>HiDi添加いただいている サンプルは</t>
    </r>
    <r>
      <rPr>
        <sz val="18"/>
        <color rgb="FFFF0000"/>
        <rFont val="ＭＳ Ｐゴシック"/>
        <family val="3"/>
        <charset val="128"/>
        <scheme val="minor"/>
      </rPr>
      <t>5円引き(265円）</t>
    </r>
    <r>
      <rPr>
        <sz val="18"/>
        <color theme="1"/>
        <rFont val="ＭＳ Ｐゴシック"/>
        <family val="3"/>
        <charset val="128"/>
        <scheme val="minor"/>
      </rPr>
      <t>で計算いたします</t>
    </r>
    <rPh sb="4" eb="6">
      <t>テンカ</t>
    </rPh>
    <rPh sb="20" eb="21">
      <t>エン</t>
    </rPh>
    <rPh sb="21" eb="22">
      <t>ヒ</t>
    </rPh>
    <rPh sb="27" eb="28">
      <t>エン</t>
    </rPh>
    <rPh sb="30" eb="32">
      <t>ケイサン</t>
    </rPh>
    <phoneticPr fontId="3"/>
  </si>
  <si>
    <t>\829011/2997件</t>
    <rPh sb="12" eb="13">
      <t>ケン</t>
    </rPh>
    <phoneticPr fontId="3"/>
  </si>
  <si>
    <t>2024年　シーケンス解析 料金表 2024.1.1</t>
    <rPh sb="11" eb="13">
      <t>カイセキ</t>
    </rPh>
    <phoneticPr fontId="3"/>
  </si>
  <si>
    <t>スタンダード</t>
    <phoneticPr fontId="3"/>
  </si>
  <si>
    <r>
      <t>*HiDi添加いただいている サンプルは</t>
    </r>
    <r>
      <rPr>
        <sz val="18"/>
        <color rgb="FFFF0000"/>
        <rFont val="ＭＳ Ｐゴシック"/>
        <family val="3"/>
        <charset val="128"/>
        <scheme val="minor"/>
      </rPr>
      <t>5円引き(265円）</t>
    </r>
    <r>
      <rPr>
        <sz val="18"/>
        <color theme="1"/>
        <rFont val="ＭＳ Ｐゴシック"/>
        <family val="3"/>
        <charset val="128"/>
        <scheme val="minor"/>
      </rPr>
      <t>で計算いたします</t>
    </r>
    <rPh sb="5" eb="7">
      <t>テンカ</t>
    </rPh>
    <rPh sb="21" eb="22">
      <t>エン</t>
    </rPh>
    <rPh sb="22" eb="23">
      <t>ヒ</t>
    </rPh>
    <rPh sb="28" eb="29">
      <t>エン</t>
    </rPh>
    <rPh sb="31" eb="33">
      <t>ケイサン</t>
    </rPh>
    <phoneticPr fontId="3"/>
  </si>
  <si>
    <t>*プレミックスサンプルは400円／1本　です</t>
    <rPh sb="15" eb="16">
      <t>エン</t>
    </rPh>
    <rPh sb="18" eb="19">
      <t>ホン</t>
    </rPh>
    <phoneticPr fontId="3"/>
  </si>
  <si>
    <r>
      <t>その他　消耗品など　</t>
    </r>
    <r>
      <rPr>
        <sz val="14"/>
        <rFont val="ＭＳ Ｐゴシック"/>
        <family val="3"/>
        <charset val="128"/>
      </rPr>
      <t>（サンプル料金に含まない）</t>
    </r>
    <rPh sb="2" eb="3">
      <t>タ</t>
    </rPh>
    <rPh sb="4" eb="7">
      <t>ショウモウヒン</t>
    </rPh>
    <rPh sb="15" eb="17">
      <t>リョウキン</t>
    </rPh>
    <rPh sb="18" eb="19">
      <t>フク</t>
    </rPh>
    <phoneticPr fontId="3"/>
  </si>
  <si>
    <t>R6年1月～12月　サンプル数　（件）</t>
    <rPh sb="2" eb="3">
      <t>ネン</t>
    </rPh>
    <rPh sb="4" eb="5">
      <t>ガツ</t>
    </rPh>
    <rPh sb="8" eb="9">
      <t>ガツ</t>
    </rPh>
    <rPh sb="14" eb="15">
      <t>スウ</t>
    </rPh>
    <rPh sb="17" eb="18">
      <t>ケン</t>
    </rPh>
    <phoneticPr fontId="3"/>
  </si>
  <si>
    <t>2本</t>
    <rPh sb="1" eb="2">
      <t>ホン</t>
    </rPh>
    <phoneticPr fontId="3"/>
  </si>
  <si>
    <t>Quantum POP7　28ｍｌ</t>
    <phoneticPr fontId="3"/>
  </si>
  <si>
    <t>3本</t>
    <rPh sb="1" eb="2">
      <t>ホン</t>
    </rPh>
    <phoneticPr fontId="3"/>
  </si>
  <si>
    <t>5個</t>
    <rPh sb="1" eb="2">
      <t>コ</t>
    </rPh>
    <phoneticPr fontId="3"/>
  </si>
  <si>
    <t>*プリントアウト　10円/1枚</t>
    <rPh sb="11" eb="12">
      <t>エン</t>
    </rPh>
    <rPh sb="14" eb="15">
      <t>マイ</t>
    </rPh>
    <phoneticPr fontId="3"/>
  </si>
  <si>
    <t>2025年　シーケンス解析 料金表 2025.1.1</t>
    <rPh sb="11" eb="13">
      <t>カイセキ</t>
    </rPh>
    <phoneticPr fontId="3"/>
  </si>
  <si>
    <t>\874830/3171件</t>
    <rPh sb="12" eb="13">
      <t>ケン</t>
    </rPh>
    <phoneticPr fontId="3"/>
  </si>
  <si>
    <t>SeqStudio カートリッジ</t>
  </si>
  <si>
    <t>SeqStudioバッファーコンテナ</t>
  </si>
  <si>
    <t>2026年　シーケンス解析 料金表 2026.1.1</t>
    <rPh sb="11" eb="13">
      <t>カイセキ</t>
    </rPh>
    <phoneticPr fontId="3"/>
  </si>
  <si>
    <t>R7年1月～12月　サンプル数　（件）</t>
    <rPh sb="2" eb="3">
      <t>ネン</t>
    </rPh>
    <rPh sb="4" eb="5">
      <t>ガツ</t>
    </rPh>
    <rPh sb="8" eb="9">
      <t>ガツ</t>
    </rPh>
    <rPh sb="14" eb="15">
      <t>スウ</t>
    </rPh>
    <rPh sb="17" eb="18">
      <t>ケン</t>
    </rPh>
    <phoneticPr fontId="3"/>
  </si>
  <si>
    <t>4個</t>
    <rPh sb="1" eb="2">
      <t>コ</t>
    </rPh>
    <phoneticPr fontId="3"/>
  </si>
  <si>
    <t>\952336/2328件</t>
    <rPh sb="12" eb="13">
      <t>ケン</t>
    </rPh>
    <phoneticPr fontId="3"/>
  </si>
  <si>
    <t>QuantumSeq (反応酵素）</t>
    <rPh sb="12" eb="14">
      <t>ハンノウ</t>
    </rPh>
    <rPh sb="14" eb="16">
      <t>コウソ</t>
    </rPh>
    <phoneticPr fontId="3"/>
  </si>
  <si>
    <r>
      <t>*プレミックスサンプルは</t>
    </r>
    <r>
      <rPr>
        <sz val="20"/>
        <color rgb="FFFF0000"/>
        <rFont val="ＭＳ Ｐゴシック"/>
        <family val="3"/>
        <charset val="128"/>
        <scheme val="minor"/>
      </rPr>
      <t>650円／1本　</t>
    </r>
    <r>
      <rPr>
        <sz val="20"/>
        <color theme="1"/>
        <rFont val="ＭＳ Ｐゴシック"/>
        <family val="3"/>
        <charset val="128"/>
        <scheme val="minor"/>
      </rPr>
      <t>です</t>
    </r>
    <rPh sb="15" eb="16">
      <t>エン</t>
    </rPh>
    <rPh sb="18" eb="19">
      <t>ホン</t>
    </rPh>
    <phoneticPr fontId="3"/>
  </si>
  <si>
    <r>
      <t>*HiDi添加いただいている サンプルは</t>
    </r>
    <r>
      <rPr>
        <sz val="20"/>
        <color rgb="FFFF0000"/>
        <rFont val="ＭＳ Ｐゴシック"/>
        <family val="3"/>
        <charset val="128"/>
        <scheme val="minor"/>
      </rPr>
      <t>5円引き(315円）</t>
    </r>
    <r>
      <rPr>
        <sz val="20"/>
        <color theme="1"/>
        <rFont val="ＭＳ Ｐゴシック"/>
        <family val="3"/>
        <charset val="128"/>
        <scheme val="minor"/>
      </rPr>
      <t>で計算いたします</t>
    </r>
    <rPh sb="5" eb="7">
      <t>テンカ</t>
    </rPh>
    <rPh sb="21" eb="22">
      <t>エン</t>
    </rPh>
    <rPh sb="22" eb="23">
      <t>ヒ</t>
    </rPh>
    <rPh sb="28" eb="29">
      <t>エン</t>
    </rPh>
    <rPh sb="31" eb="33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</si>
</sst>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_ "/>
    <numFmt numFmtId="178" formatCode="0.000000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name val="ＭＳ Ｐゴシック"/>
      <family val="2"/>
      <charset val="128"/>
    </font>
    <font>
      <b/>
      <sz val="18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8"/>
      <color theme="3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1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1" applyFont="1" applyBorder="1" applyAlignment="1">
      <alignment vertical="center"/>
    </xf>
    <xf numFmtId="0" fontId="5" fillId="0" borderId="3" xfId="0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1" applyFont="1" applyAlignment="1">
      <alignment vertical="center"/>
    </xf>
    <xf numFmtId="0" fontId="4" fillId="0" borderId="1" xfId="1" applyFont="1" applyBorder="1" applyAlignment="1">
      <alignment vertical="center" wrapText="1"/>
    </xf>
    <xf numFmtId="0" fontId="5" fillId="0" borderId="0" xfId="0" applyFont="1" applyBorder="1">
      <alignment vertical="center"/>
    </xf>
    <xf numFmtId="3" fontId="9" fillId="0" borderId="7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11" xfId="0" applyFont="1" applyBorder="1">
      <alignment vertical="center"/>
    </xf>
    <xf numFmtId="178" fontId="11" fillId="0" borderId="7" xfId="0" applyNumberFormat="1" applyFont="1" applyFill="1" applyBorder="1">
      <alignment vertical="center"/>
    </xf>
    <xf numFmtId="0" fontId="12" fillId="3" borderId="19" xfId="0" applyFont="1" applyFill="1" applyBorder="1" applyAlignment="1">
      <alignment horizontal="center" vertical="center"/>
    </xf>
    <xf numFmtId="178" fontId="13" fillId="3" borderId="10" xfId="0" applyNumberFormat="1" applyFont="1" applyFill="1" applyBorder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2" xfId="1" applyFont="1" applyBorder="1" applyAlignment="1">
      <alignment vertical="center"/>
    </xf>
    <xf numFmtId="0" fontId="16" fillId="0" borderId="4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7" fillId="0" borderId="0" xfId="1" applyFont="1" applyBorder="1" applyAlignme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8" fillId="0" borderId="25" xfId="1" applyFont="1" applyBorder="1" applyAlignment="1">
      <alignment vertical="center"/>
    </xf>
    <xf numFmtId="0" fontId="6" fillId="0" borderId="18" xfId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" xfId="0" applyFont="1" applyBorder="1">
      <alignment vertical="center"/>
    </xf>
    <xf numFmtId="3" fontId="9" fillId="0" borderId="12" xfId="1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0" fillId="0" borderId="9" xfId="0" applyFont="1" applyBorder="1">
      <alignment vertical="center"/>
    </xf>
    <xf numFmtId="3" fontId="5" fillId="0" borderId="0" xfId="0" applyNumberFormat="1" applyFont="1">
      <alignment vertical="center"/>
    </xf>
    <xf numFmtId="0" fontId="6" fillId="0" borderId="0" xfId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10" fillId="0" borderId="25" xfId="1" applyNumberFormat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177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6" fillId="0" borderId="2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0" fontId="20" fillId="0" borderId="18" xfId="0" applyFont="1" applyBorder="1">
      <alignment vertical="center"/>
    </xf>
    <xf numFmtId="3" fontId="5" fillId="0" borderId="27" xfId="0" applyNumberFormat="1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18" xfId="0" applyFont="1" applyBorder="1">
      <alignment vertical="center"/>
    </xf>
    <xf numFmtId="0" fontId="21" fillId="0" borderId="2" xfId="1" applyFont="1" applyBorder="1" applyAlignment="1">
      <alignment vertical="center"/>
    </xf>
    <xf numFmtId="3" fontId="16" fillId="0" borderId="7" xfId="1" applyNumberFormat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1" xfId="1" applyFont="1" applyBorder="1" applyAlignment="1">
      <alignment vertical="center" wrapText="1"/>
    </xf>
    <xf numFmtId="0" fontId="21" fillId="0" borderId="26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 wrapText="1"/>
    </xf>
    <xf numFmtId="3" fontId="23" fillId="0" borderId="27" xfId="0" applyNumberFormat="1" applyFont="1" applyBorder="1">
      <alignment vertical="center"/>
    </xf>
    <xf numFmtId="0" fontId="4" fillId="0" borderId="27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7" fillId="3" borderId="0" xfId="0" applyFont="1" applyFill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4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4" fillId="0" borderId="21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5">
    <cellStyle name="アクセント 3 2" xfId="2"/>
    <cellStyle name="桁区切り 2" xfId="3"/>
    <cellStyle name="題名" xfId="4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workbookViewId="0">
      <selection activeCell="B2" sqref="B2:F23"/>
    </sheetView>
  </sheetViews>
  <sheetFormatPr defaultRowHeight="21"/>
  <cols>
    <col min="1" max="1" width="6.25" style="1" customWidth="1"/>
    <col min="2" max="2" width="4.125" style="1" customWidth="1"/>
    <col min="3" max="3" width="56.875" style="1" customWidth="1"/>
    <col min="4" max="4" width="14.5" style="1" customWidth="1"/>
    <col min="5" max="5" width="26.5" style="1" customWidth="1"/>
    <col min="6" max="6" width="12.75" style="1" customWidth="1"/>
    <col min="7" max="7" width="11.5" style="1" bestFit="1" customWidth="1"/>
    <col min="8" max="16384" width="9" style="1"/>
  </cols>
  <sheetData>
    <row r="2" spans="1:10" ht="21.75" thickBot="1">
      <c r="B2" s="9" t="s">
        <v>34</v>
      </c>
      <c r="C2" s="9"/>
      <c r="D2" s="9"/>
      <c r="E2" s="33"/>
      <c r="F2" s="9"/>
      <c r="G2" s="8"/>
      <c r="H2" s="8"/>
      <c r="I2" s="8"/>
    </row>
    <row r="3" spans="1:10" s="26" customFormat="1" ht="18.75">
      <c r="B3" s="27"/>
      <c r="C3" s="46" t="s">
        <v>0</v>
      </c>
      <c r="D3" s="28" t="s">
        <v>1</v>
      </c>
      <c r="E3" s="39" t="s">
        <v>15</v>
      </c>
      <c r="F3" s="29" t="s">
        <v>2</v>
      </c>
    </row>
    <row r="4" spans="1:10" ht="28.5" customHeight="1">
      <c r="B4" s="22" t="s">
        <v>3</v>
      </c>
      <c r="C4" s="10" t="s">
        <v>4</v>
      </c>
      <c r="D4" s="4" t="s">
        <v>13</v>
      </c>
      <c r="E4" s="35"/>
      <c r="F4" s="12">
        <v>73150</v>
      </c>
      <c r="I4" s="11"/>
    </row>
    <row r="5" spans="1:10" ht="27.75" customHeight="1">
      <c r="B5" s="22" t="s">
        <v>6</v>
      </c>
      <c r="C5" s="10" t="s">
        <v>14</v>
      </c>
      <c r="D5" s="4" t="s">
        <v>7</v>
      </c>
      <c r="E5" s="44" t="s">
        <v>20</v>
      </c>
      <c r="F5" s="12">
        <v>224400</v>
      </c>
      <c r="I5" s="11"/>
    </row>
    <row r="6" spans="1:10" ht="27.75" customHeight="1">
      <c r="B6" s="22" t="s">
        <v>8</v>
      </c>
      <c r="C6" s="10" t="s">
        <v>9</v>
      </c>
      <c r="D6" s="4" t="s">
        <v>10</v>
      </c>
      <c r="E6" s="44"/>
      <c r="F6" s="12">
        <v>7470</v>
      </c>
    </row>
    <row r="7" spans="1:10" ht="27.75" customHeight="1">
      <c r="B7" s="22" t="s">
        <v>11</v>
      </c>
      <c r="C7" s="10" t="s">
        <v>16</v>
      </c>
      <c r="D7" s="4" t="s">
        <v>5</v>
      </c>
      <c r="E7" s="44"/>
      <c r="F7" s="12">
        <v>3861</v>
      </c>
      <c r="J7" s="36"/>
    </row>
    <row r="8" spans="1:10" ht="27.75" customHeight="1">
      <c r="A8" s="11"/>
      <c r="B8" s="22" t="s">
        <v>12</v>
      </c>
      <c r="C8" s="10" t="s">
        <v>18</v>
      </c>
      <c r="D8" s="4"/>
      <c r="E8" s="45" t="s">
        <v>21</v>
      </c>
      <c r="F8" s="12">
        <v>407000</v>
      </c>
      <c r="G8" s="18"/>
    </row>
    <row r="9" spans="1:10" ht="27.75" customHeight="1">
      <c r="A9" s="11"/>
      <c r="B9" s="22" t="s">
        <v>23</v>
      </c>
      <c r="C9" s="10" t="s">
        <v>19</v>
      </c>
      <c r="D9" s="4"/>
      <c r="E9" s="37"/>
      <c r="F9" s="12">
        <v>18090</v>
      </c>
      <c r="G9" s="41"/>
    </row>
    <row r="10" spans="1:10" ht="27.75" customHeight="1" thickBot="1">
      <c r="A10" s="11"/>
      <c r="B10" s="23" t="s">
        <v>17</v>
      </c>
      <c r="C10" s="13" t="s">
        <v>22</v>
      </c>
      <c r="D10" s="5"/>
      <c r="E10" s="40"/>
      <c r="F10" s="38">
        <v>95040</v>
      </c>
    </row>
    <row r="11" spans="1:10" ht="27.75" customHeight="1" thickBot="1">
      <c r="A11" s="11"/>
      <c r="B11" s="55"/>
      <c r="C11" s="56" t="s">
        <v>29</v>
      </c>
      <c r="D11" s="34"/>
      <c r="E11" s="57"/>
      <c r="F11" s="58">
        <f>SUM(F4:F10)</f>
        <v>829011</v>
      </c>
      <c r="G11" s="41"/>
    </row>
    <row r="12" spans="1:10" ht="9" customHeight="1" thickBot="1">
      <c r="B12" s="7"/>
      <c r="C12" s="15"/>
      <c r="D12" s="6"/>
      <c r="E12" s="42"/>
      <c r="F12" s="14"/>
    </row>
    <row r="13" spans="1:10" ht="21.75" thickBot="1">
      <c r="B13" s="24"/>
      <c r="C13" s="47" t="s">
        <v>28</v>
      </c>
      <c r="F13" s="52"/>
      <c r="G13" s="11"/>
    </row>
    <row r="14" spans="1:10">
      <c r="B14" s="25"/>
      <c r="C14" s="48" t="s">
        <v>24</v>
      </c>
      <c r="F14" s="53"/>
    </row>
    <row r="15" spans="1:10">
      <c r="B15" s="22"/>
      <c r="C15" s="49" t="s">
        <v>25</v>
      </c>
      <c r="F15" s="53"/>
      <c r="G15" s="11"/>
    </row>
    <row r="16" spans="1:10">
      <c r="B16" s="22"/>
      <c r="C16" s="49" t="s">
        <v>30</v>
      </c>
      <c r="F16" s="53"/>
      <c r="G16" s="11"/>
    </row>
    <row r="17" spans="2:6" ht="21.75" thickBot="1">
      <c r="B17" s="23"/>
      <c r="C17" s="50" t="s">
        <v>26</v>
      </c>
      <c r="F17" s="54"/>
    </row>
    <row r="18" spans="2:6" ht="13.5" customHeight="1" thickBot="1">
      <c r="B18" s="2"/>
      <c r="C18" s="2"/>
      <c r="D18" s="2"/>
      <c r="E18" s="51"/>
      <c r="F18" s="11"/>
    </row>
    <row r="19" spans="2:6">
      <c r="B19" s="85" t="s">
        <v>27</v>
      </c>
      <c r="C19" s="86"/>
      <c r="D19" s="16"/>
      <c r="E19" s="17">
        <v>2997</v>
      </c>
    </row>
    <row r="20" spans="2:6">
      <c r="B20" s="87" t="s">
        <v>33</v>
      </c>
      <c r="C20" s="88"/>
      <c r="D20" s="18"/>
      <c r="E20" s="19">
        <f>F11/E19</f>
        <v>276.61361361361361</v>
      </c>
    </row>
    <row r="21" spans="2:6" ht="21.75" thickBot="1">
      <c r="B21" s="89" t="s">
        <v>31</v>
      </c>
      <c r="C21" s="90"/>
      <c r="D21" s="20"/>
      <c r="E21" s="21">
        <v>270</v>
      </c>
    </row>
    <row r="22" spans="2:6" ht="11.25" customHeight="1">
      <c r="C22" s="11"/>
      <c r="E22" s="3"/>
    </row>
    <row r="23" spans="2:6">
      <c r="C23" s="1" t="s">
        <v>32</v>
      </c>
    </row>
    <row r="24" spans="2:6" ht="14.25" customHeight="1">
      <c r="C24" s="30"/>
      <c r="D24" s="31"/>
      <c r="E24" s="26"/>
    </row>
    <row r="25" spans="2:6" ht="14.25" customHeight="1">
      <c r="C25" s="30"/>
      <c r="D25" s="31"/>
      <c r="E25" s="26"/>
    </row>
    <row r="26" spans="2:6">
      <c r="C26" s="30"/>
      <c r="D26" s="32"/>
      <c r="E26" s="26"/>
    </row>
  </sheetData>
  <mergeCells count="3">
    <mergeCell ref="B19:C19"/>
    <mergeCell ref="B20:C20"/>
    <mergeCell ref="B21:C21"/>
  </mergeCells>
  <phoneticPr fontId="3"/>
  <pageMargins left="0.23622047244094491" right="0.23622047244094491" top="0.35433070866141736" bottom="0.35433070866141736" header="0" footer="0"/>
  <pageSetup paperSize="9" orientation="landscape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5"/>
  <sheetViews>
    <sheetView workbookViewId="0">
      <selection sqref="A1:F25"/>
    </sheetView>
  </sheetViews>
  <sheetFormatPr defaultRowHeight="13.5"/>
  <cols>
    <col min="2" max="2" width="4.125" customWidth="1"/>
    <col min="3" max="3" width="56.875" customWidth="1"/>
    <col min="4" max="4" width="18.125" customWidth="1"/>
    <col min="5" max="5" width="12.75" bestFit="1" customWidth="1"/>
  </cols>
  <sheetData>
    <row r="3" spans="2:5" ht="21.75" thickBot="1">
      <c r="B3" s="9" t="s">
        <v>45</v>
      </c>
      <c r="C3" s="9"/>
      <c r="D3" s="33"/>
      <c r="E3" s="9"/>
    </row>
    <row r="4" spans="2:5" ht="18.75">
      <c r="B4" s="62"/>
      <c r="C4" s="46" t="s">
        <v>0</v>
      </c>
      <c r="D4" s="39" t="s">
        <v>15</v>
      </c>
      <c r="E4" s="29" t="s">
        <v>2</v>
      </c>
    </row>
    <row r="5" spans="2:5" ht="18.75">
      <c r="B5" s="64"/>
      <c r="C5" s="65" t="s">
        <v>41</v>
      </c>
      <c r="D5" s="43" t="s">
        <v>40</v>
      </c>
      <c r="E5" s="63">
        <v>11770</v>
      </c>
    </row>
    <row r="6" spans="2:5" ht="18.75">
      <c r="B6" s="64"/>
      <c r="C6" s="65" t="s">
        <v>9</v>
      </c>
      <c r="D6" s="43" t="s">
        <v>40</v>
      </c>
      <c r="E6" s="63">
        <f>8217*2</f>
        <v>16434</v>
      </c>
    </row>
    <row r="7" spans="2:5" ht="18.75">
      <c r="B7" s="64"/>
      <c r="C7" s="65" t="s">
        <v>16</v>
      </c>
      <c r="D7" s="43" t="s">
        <v>42</v>
      </c>
      <c r="E7" s="63">
        <f>4840*3</f>
        <v>14520</v>
      </c>
    </row>
    <row r="8" spans="2:5" ht="18.75">
      <c r="B8" s="64"/>
      <c r="C8" s="65" t="s">
        <v>18</v>
      </c>
      <c r="D8" s="59" t="s">
        <v>43</v>
      </c>
      <c r="E8" s="63">
        <f>217206+192500*3</f>
        <v>794706</v>
      </c>
    </row>
    <row r="9" spans="2:5" ht="19.5" thickBot="1">
      <c r="B9" s="64"/>
      <c r="C9" s="65" t="s">
        <v>19</v>
      </c>
      <c r="D9" s="60"/>
      <c r="E9" s="63">
        <f>17600+19800</f>
        <v>37400</v>
      </c>
    </row>
    <row r="10" spans="2:5" ht="19.5" thickBot="1">
      <c r="B10" s="66"/>
      <c r="C10" s="67" t="s">
        <v>29</v>
      </c>
      <c r="D10" s="61"/>
      <c r="E10" s="68">
        <f>SUM(E5:E9)</f>
        <v>874830</v>
      </c>
    </row>
    <row r="11" spans="2:5" ht="21.75" thickBot="1">
      <c r="B11" s="7"/>
      <c r="C11" s="15"/>
      <c r="D11" s="42"/>
      <c r="E11" s="14"/>
    </row>
    <row r="12" spans="2:5" ht="21.75" thickBot="1">
      <c r="B12" s="55"/>
      <c r="C12" s="69" t="s">
        <v>38</v>
      </c>
      <c r="D12" s="1"/>
      <c r="E12" s="52"/>
    </row>
    <row r="13" spans="2:5" ht="21">
      <c r="B13" s="70"/>
      <c r="C13" s="71" t="s">
        <v>24</v>
      </c>
      <c r="D13" s="1"/>
      <c r="E13" s="53"/>
    </row>
    <row r="14" spans="2:5" ht="21">
      <c r="B14" s="72"/>
      <c r="C14" s="73" t="s">
        <v>25</v>
      </c>
      <c r="D14" s="1"/>
      <c r="E14" s="53"/>
    </row>
    <row r="15" spans="2:5" ht="21">
      <c r="B15" s="72"/>
      <c r="C15" s="73" t="s">
        <v>30</v>
      </c>
      <c r="D15" s="1"/>
      <c r="E15" s="53"/>
    </row>
    <row r="16" spans="2:5" ht="21">
      <c r="B16" s="76"/>
      <c r="C16" s="77" t="s">
        <v>35</v>
      </c>
      <c r="D16" s="1"/>
      <c r="E16" s="53"/>
    </row>
    <row r="17" spans="2:5" ht="21.75" thickBot="1">
      <c r="B17" s="74"/>
      <c r="C17" s="75" t="s">
        <v>26</v>
      </c>
      <c r="D17" s="1"/>
      <c r="E17" s="54"/>
    </row>
    <row r="18" spans="2:5" ht="21.75" thickBot="1">
      <c r="B18" s="2"/>
      <c r="C18" s="2"/>
      <c r="D18" s="51"/>
      <c r="E18" s="11"/>
    </row>
    <row r="19" spans="2:5" ht="21">
      <c r="B19" s="85" t="s">
        <v>39</v>
      </c>
      <c r="C19" s="86"/>
      <c r="D19" s="17">
        <v>3171</v>
      </c>
      <c r="E19" s="1"/>
    </row>
    <row r="20" spans="2:5" ht="21">
      <c r="B20" s="87" t="s">
        <v>46</v>
      </c>
      <c r="C20" s="88"/>
      <c r="D20" s="19">
        <f>E10/D19</f>
        <v>275.88457899716178</v>
      </c>
      <c r="E20" s="1"/>
    </row>
    <row r="21" spans="2:5" ht="21.75" thickBot="1">
      <c r="B21" s="89" t="s">
        <v>31</v>
      </c>
      <c r="C21" s="90"/>
      <c r="D21" s="21">
        <v>270</v>
      </c>
      <c r="E21" s="1"/>
    </row>
    <row r="22" spans="2:5" ht="21">
      <c r="B22" s="1"/>
      <c r="C22" s="11"/>
      <c r="D22" s="3"/>
      <c r="E22" s="1"/>
    </row>
    <row r="23" spans="2:5" ht="21">
      <c r="B23" s="1"/>
      <c r="C23" s="1" t="s">
        <v>36</v>
      </c>
      <c r="D23" s="1"/>
      <c r="E23" s="1"/>
    </row>
    <row r="24" spans="2:5" ht="21">
      <c r="C24" s="8" t="s">
        <v>37</v>
      </c>
    </row>
    <row r="25" spans="2:5" ht="21">
      <c r="C25" s="78" t="s">
        <v>44</v>
      </c>
    </row>
  </sheetData>
  <mergeCells count="3">
    <mergeCell ref="B19:C19"/>
    <mergeCell ref="B20:C20"/>
    <mergeCell ref="B21:C21"/>
  </mergeCells>
  <phoneticPr fontId="3"/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21"/>
  <sheetViews>
    <sheetView tabSelected="1" workbookViewId="0">
      <selection activeCell="I9" sqref="I9"/>
    </sheetView>
  </sheetViews>
  <sheetFormatPr defaultRowHeight="13.5"/>
  <cols>
    <col min="1" max="1" width="8.25" customWidth="1"/>
    <col min="2" max="2" width="9" hidden="1" customWidth="1"/>
    <col min="3" max="3" width="6.375" customWidth="1"/>
    <col min="4" max="4" width="52.875" customWidth="1"/>
    <col min="5" max="5" width="26.75" customWidth="1"/>
    <col min="6" max="6" width="26.5" customWidth="1"/>
  </cols>
  <sheetData>
    <row r="5" spans="3:6" ht="21">
      <c r="C5" s="8" t="s">
        <v>49</v>
      </c>
      <c r="D5" s="8"/>
      <c r="E5" s="8"/>
      <c r="F5" s="8"/>
    </row>
    <row r="6" spans="3:6" ht="21">
      <c r="C6" s="8"/>
      <c r="D6" s="83" t="s">
        <v>0</v>
      </c>
      <c r="E6" s="83" t="s">
        <v>15</v>
      </c>
      <c r="F6" s="83" t="s">
        <v>2</v>
      </c>
    </row>
    <row r="7" spans="3:6" ht="21">
      <c r="C7" s="8"/>
      <c r="D7" s="83" t="s">
        <v>47</v>
      </c>
      <c r="E7" s="83" t="s">
        <v>51</v>
      </c>
      <c r="F7" s="83">
        <f>213367+(232650*3)</f>
        <v>911317</v>
      </c>
    </row>
    <row r="8" spans="3:6" ht="21">
      <c r="C8" s="8"/>
      <c r="D8" s="83" t="s">
        <v>48</v>
      </c>
      <c r="E8" s="83"/>
      <c r="F8" s="83">
        <f>19635+21384</f>
        <v>41019</v>
      </c>
    </row>
    <row r="9" spans="3:6" ht="21">
      <c r="D9" s="83" t="s">
        <v>29</v>
      </c>
      <c r="E9" s="83"/>
      <c r="F9" s="83">
        <f>SUM(F7:F8)</f>
        <v>952336</v>
      </c>
    </row>
    <row r="10" spans="3:6" ht="21">
      <c r="C10" s="8"/>
    </row>
    <row r="11" spans="3:6" ht="21">
      <c r="C11" s="8"/>
      <c r="D11" s="83" t="s">
        <v>53</v>
      </c>
      <c r="E11" s="83">
        <f>96030/800</f>
        <v>120.03749999999999</v>
      </c>
      <c r="F11" s="83">
        <v>96030</v>
      </c>
    </row>
    <row r="12" spans="3:6" ht="24">
      <c r="F12" s="80"/>
    </row>
    <row r="14" spans="3:6" ht="24">
      <c r="D14" s="81" t="s">
        <v>50</v>
      </c>
      <c r="E14" s="82"/>
      <c r="F14" s="82">
        <v>2328</v>
      </c>
    </row>
    <row r="15" spans="3:6" ht="24">
      <c r="D15" s="84" t="s">
        <v>52</v>
      </c>
      <c r="E15" s="82"/>
      <c r="F15" s="82">
        <f>F9/F14</f>
        <v>409.07903780068727</v>
      </c>
    </row>
    <row r="16" spans="3:6" ht="24">
      <c r="D16" s="82" t="s">
        <v>31</v>
      </c>
      <c r="E16" s="82"/>
      <c r="F16" s="82">
        <v>320</v>
      </c>
    </row>
    <row r="17" spans="4:7" ht="24">
      <c r="G17" s="80"/>
    </row>
    <row r="18" spans="4:7" ht="24">
      <c r="G18" s="80"/>
    </row>
    <row r="19" spans="4:7" ht="24">
      <c r="D19" s="79" t="s">
        <v>55</v>
      </c>
      <c r="E19" s="80"/>
      <c r="F19" s="80"/>
      <c r="G19" s="80"/>
    </row>
    <row r="20" spans="4:7" ht="24">
      <c r="D20" s="80" t="s">
        <v>54</v>
      </c>
      <c r="E20" s="80"/>
      <c r="F20" s="80"/>
    </row>
    <row r="21" spans="4:7" ht="24">
      <c r="D21" s="80" t="s">
        <v>44</v>
      </c>
      <c r="E21" s="80"/>
      <c r="F21" s="80"/>
    </row>
  </sheetData>
  <phoneticPr fontId="3"/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2022</vt:lpstr>
      <vt:lpstr>2024</vt:lpstr>
      <vt:lpstr>2026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idenshi-jimu</dc:creator>
  <cp:lastModifiedBy>idenshi-jimu</cp:lastModifiedBy>
  <cp:lastPrinted>2022-01-24T06:10:28Z</cp:lastPrinted>
  <dcterms:created xsi:type="dcterms:W3CDTF">2021-03-04T02:32:12Z</dcterms:created>
  <dcterms:modified xsi:type="dcterms:W3CDTF">2026-01-29T06:56:45Z</dcterms:modified>
</cp:coreProperties>
</file>